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准确" sheetId="2" r:id="rId1"/>
  </sheets>
  <definedNames>
    <definedName name="_xlnm._FilterDatabase" localSheetId="0" hidden="1">准确!$A$6:$IM$15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<sst xmlns="http://schemas.openxmlformats.org/spreadsheetml/2006/main" count="52" uniqueCount="43">
  <si>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r>
      <rPr>
        <b/>
        <sz val="22"/>
        <rFont val="Times New Roman"/>
        <charset val="134"/>
      </rPr>
      <t>2023</t>
    </r>
    <r>
      <rPr>
        <b/>
        <sz val="22"/>
        <rFont val="宋体"/>
        <charset val="134"/>
      </rPr>
      <t>年度高新区（新市区）民办养老机构补贴资金申请表</t>
    </r>
  </si>
  <si>
    <r>
      <rPr>
        <b/>
        <sz val="10"/>
        <rFont val="宋体"/>
        <charset val="134"/>
      </rPr>
      <t>填表单位（盖章）：市民政局</t>
    </r>
  </si>
  <si>
    <r>
      <rPr>
        <b/>
        <sz val="9"/>
        <rFont val="宋体"/>
        <charset val="134"/>
      </rPr>
      <t>序号</t>
    </r>
  </si>
  <si>
    <r>
      <rPr>
        <b/>
        <sz val="9"/>
        <color indexed="8"/>
        <rFont val="宋体"/>
        <charset val="134"/>
      </rPr>
      <t>机构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宋体"/>
        <charset val="134"/>
      </rPr>
      <t>名称</t>
    </r>
  </si>
  <si>
    <r>
      <rPr>
        <b/>
        <sz val="9"/>
        <color indexed="8"/>
        <rFont val="宋体"/>
        <charset val="134"/>
      </rPr>
      <t>区（县）</t>
    </r>
  </si>
  <si>
    <r>
      <rPr>
        <b/>
        <sz val="9"/>
        <color indexed="8"/>
        <rFont val="宋体"/>
        <charset val="134"/>
      </rPr>
      <t>床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宋体"/>
        <charset val="134"/>
      </rPr>
      <t>位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宋体"/>
        <charset val="134"/>
      </rPr>
      <t>数</t>
    </r>
  </si>
  <si>
    <r>
      <rPr>
        <b/>
        <sz val="9"/>
        <color indexed="8"/>
        <rFont val="宋体"/>
        <charset val="134"/>
      </rPr>
      <t>使用床位数</t>
    </r>
  </si>
  <si>
    <r>
      <rPr>
        <b/>
        <sz val="9"/>
        <color indexed="8"/>
        <rFont val="宋体"/>
        <charset val="134"/>
      </rPr>
      <t>入住率</t>
    </r>
    <r>
      <rPr>
        <b/>
        <sz val="9"/>
        <color indexed="8"/>
        <rFont val="Times New Roman"/>
        <charset val="134"/>
      </rPr>
      <t>(%)</t>
    </r>
  </si>
  <si>
    <r>
      <rPr>
        <b/>
        <sz val="9"/>
        <color indexed="8"/>
        <rFont val="宋体"/>
        <charset val="134"/>
      </rPr>
      <t>运营补贴</t>
    </r>
  </si>
  <si>
    <r>
      <rPr>
        <b/>
        <sz val="9"/>
        <color indexed="8"/>
        <rFont val="宋体"/>
        <charset val="134"/>
      </rPr>
      <t>一次性开办补贴</t>
    </r>
  </si>
  <si>
    <r>
      <rPr>
        <b/>
        <sz val="9"/>
        <color indexed="8"/>
        <rFont val="宋体"/>
        <charset val="134"/>
      </rPr>
      <t>新增床位</t>
    </r>
  </si>
  <si>
    <r>
      <rPr>
        <b/>
        <sz val="9"/>
        <color indexed="8"/>
        <rFont val="宋体"/>
        <charset val="134"/>
      </rPr>
      <t>特困供养</t>
    </r>
  </si>
  <si>
    <r>
      <rPr>
        <b/>
        <sz val="9"/>
        <color indexed="8"/>
        <rFont val="宋体"/>
        <charset val="134"/>
      </rPr>
      <t>冬季取暖</t>
    </r>
  </si>
  <si>
    <r>
      <rPr>
        <b/>
        <sz val="9"/>
        <color indexed="8"/>
        <rFont val="宋体"/>
        <charset val="134"/>
      </rPr>
      <t>社保缴费</t>
    </r>
  </si>
  <si>
    <r>
      <rPr>
        <b/>
        <sz val="9"/>
        <color indexed="8"/>
        <rFont val="宋体"/>
        <charset val="134"/>
      </rPr>
      <t>总计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宋体"/>
        <charset val="134"/>
      </rPr>
      <t>金额（元）</t>
    </r>
  </si>
  <si>
    <r>
      <rPr>
        <b/>
        <sz val="9"/>
        <color indexed="8"/>
        <rFont val="宋体"/>
        <charset val="134"/>
      </rPr>
      <t>其中</t>
    </r>
  </si>
  <si>
    <r>
      <rPr>
        <b/>
        <sz val="8"/>
        <color indexed="8"/>
        <rFont val="宋体"/>
        <charset val="134"/>
      </rPr>
      <t>累计月人次数</t>
    </r>
  </si>
  <si>
    <r>
      <rPr>
        <b/>
        <sz val="8"/>
        <color indexed="8"/>
        <rFont val="宋体"/>
        <charset val="134"/>
      </rPr>
      <t>金额</t>
    </r>
    <r>
      <rPr>
        <b/>
        <sz val="8"/>
        <color indexed="8"/>
        <rFont val="Times New Roman"/>
        <charset val="134"/>
      </rPr>
      <t>(</t>
    </r>
    <r>
      <rPr>
        <b/>
        <sz val="8"/>
        <color indexed="8"/>
        <rFont val="宋体"/>
        <charset val="134"/>
      </rPr>
      <t>元</t>
    </r>
    <r>
      <rPr>
        <b/>
        <sz val="8"/>
        <color indexed="8"/>
        <rFont val="Times New Roman"/>
        <charset val="134"/>
      </rPr>
      <t>)</t>
    </r>
  </si>
  <si>
    <r>
      <rPr>
        <b/>
        <sz val="8"/>
        <color rgb="FF000000"/>
        <rFont val="宋体"/>
        <charset val="134"/>
      </rPr>
      <t>床位数</t>
    </r>
  </si>
  <si>
    <r>
      <rPr>
        <b/>
        <sz val="8"/>
        <color indexed="8"/>
        <rFont val="宋体"/>
        <charset val="134"/>
      </rPr>
      <t>补助</t>
    </r>
    <r>
      <rPr>
        <b/>
        <sz val="8"/>
        <color indexed="8"/>
        <rFont val="Times New Roman"/>
        <charset val="134"/>
      </rPr>
      <t xml:space="preserve">
</t>
    </r>
    <r>
      <rPr>
        <b/>
        <sz val="8"/>
        <color indexed="8"/>
        <rFont val="宋体"/>
        <charset val="134"/>
      </rPr>
      <t>年次</t>
    </r>
  </si>
  <si>
    <r>
      <rPr>
        <b/>
        <sz val="8"/>
        <color rgb="FF000000"/>
        <rFont val="宋体"/>
        <charset val="134"/>
      </rPr>
      <t>补助</t>
    </r>
    <r>
      <rPr>
        <b/>
        <sz val="8"/>
        <color rgb="FF000000"/>
        <rFont val="Times New Roman"/>
        <charset val="134"/>
      </rPr>
      <t xml:space="preserve">
</t>
    </r>
    <r>
      <rPr>
        <b/>
        <sz val="8"/>
        <color rgb="FF000000"/>
        <rFont val="宋体"/>
        <charset val="134"/>
      </rPr>
      <t>比例</t>
    </r>
  </si>
  <si>
    <r>
      <rPr>
        <b/>
        <sz val="8"/>
        <color rgb="FF000000"/>
        <rFont val="宋体"/>
        <charset val="134"/>
      </rPr>
      <t>金额</t>
    </r>
    <r>
      <rPr>
        <b/>
        <sz val="8"/>
        <color indexed="8"/>
        <rFont val="宋体"/>
        <charset val="134"/>
      </rPr>
      <t>（元）</t>
    </r>
  </si>
  <si>
    <r>
      <rPr>
        <b/>
        <sz val="8"/>
        <color indexed="8"/>
        <rFont val="宋体"/>
        <charset val="134"/>
      </rPr>
      <t>床</t>
    </r>
    <r>
      <rPr>
        <b/>
        <sz val="8"/>
        <color indexed="8"/>
        <rFont val="Times New Roman"/>
        <charset val="134"/>
      </rPr>
      <t xml:space="preserve">
</t>
    </r>
    <r>
      <rPr>
        <b/>
        <sz val="8"/>
        <color indexed="8"/>
        <rFont val="宋体"/>
        <charset val="134"/>
      </rPr>
      <t>位</t>
    </r>
    <r>
      <rPr>
        <b/>
        <sz val="8"/>
        <color indexed="8"/>
        <rFont val="Times New Roman"/>
        <charset val="134"/>
      </rPr>
      <t xml:space="preserve">
</t>
    </r>
    <r>
      <rPr>
        <b/>
        <sz val="8"/>
        <color indexed="8"/>
        <rFont val="宋体"/>
        <charset val="134"/>
      </rPr>
      <t>数</t>
    </r>
  </si>
  <si>
    <r>
      <rPr>
        <b/>
        <sz val="8"/>
        <color indexed="8"/>
        <rFont val="宋体"/>
        <charset val="134"/>
      </rPr>
      <t>补助年次</t>
    </r>
  </si>
  <si>
    <r>
      <rPr>
        <b/>
        <sz val="8"/>
        <color rgb="FF000000"/>
        <rFont val="宋体"/>
        <charset val="134"/>
      </rPr>
      <t>金额</t>
    </r>
    <r>
      <rPr>
        <b/>
        <sz val="8"/>
        <color rgb="FF000000"/>
        <rFont val="Times New Roman"/>
        <charset val="134"/>
      </rPr>
      <t>(</t>
    </r>
    <r>
      <rPr>
        <b/>
        <sz val="8"/>
        <color rgb="FF000000"/>
        <rFont val="宋体"/>
        <charset val="134"/>
      </rPr>
      <t>元</t>
    </r>
    <r>
      <rPr>
        <b/>
        <sz val="8"/>
        <color rgb="FF000000"/>
        <rFont val="Times New Roman"/>
        <charset val="134"/>
      </rPr>
      <t>)</t>
    </r>
  </si>
  <si>
    <r>
      <rPr>
        <b/>
        <sz val="8"/>
        <color indexed="8"/>
        <rFont val="宋体"/>
        <charset val="134"/>
      </rPr>
      <t>自理人次数</t>
    </r>
  </si>
  <si>
    <t>介助人次数</t>
  </si>
  <si>
    <r>
      <rPr>
        <b/>
        <sz val="8"/>
        <color indexed="8"/>
        <rFont val="宋体"/>
        <charset val="134"/>
      </rPr>
      <t>介护人次数</t>
    </r>
  </si>
  <si>
    <r>
      <rPr>
        <b/>
        <sz val="8"/>
        <color indexed="8"/>
        <rFont val="宋体"/>
        <charset val="134"/>
      </rPr>
      <t>供热</t>
    </r>
    <r>
      <rPr>
        <b/>
        <sz val="8"/>
        <color indexed="8"/>
        <rFont val="Times New Roman"/>
        <charset val="134"/>
      </rPr>
      <t xml:space="preserve">
</t>
    </r>
    <r>
      <rPr>
        <b/>
        <sz val="8"/>
        <color indexed="8"/>
        <rFont val="宋体"/>
        <charset val="134"/>
      </rPr>
      <t>面积</t>
    </r>
    <r>
      <rPr>
        <b/>
        <sz val="8"/>
        <color indexed="8"/>
        <rFont val="Times New Roman"/>
        <charset val="134"/>
      </rPr>
      <t xml:space="preserve">
</t>
    </r>
    <r>
      <rPr>
        <b/>
        <sz val="8"/>
        <color indexed="8"/>
        <rFont val="宋体"/>
        <charset val="134"/>
      </rPr>
      <t>（㎡）</t>
    </r>
  </si>
  <si>
    <r>
      <rPr>
        <b/>
        <sz val="8"/>
        <color indexed="8"/>
        <rFont val="宋体"/>
        <charset val="134"/>
      </rPr>
      <t>金额（元）</t>
    </r>
  </si>
  <si>
    <r>
      <rPr>
        <b/>
        <sz val="8"/>
        <color indexed="8"/>
        <rFont val="宋体"/>
        <charset val="134"/>
      </rPr>
      <t>缴费</t>
    </r>
    <r>
      <rPr>
        <b/>
        <sz val="8"/>
        <color indexed="8"/>
        <rFont val="Times New Roman"/>
        <charset val="134"/>
      </rPr>
      <t xml:space="preserve">
</t>
    </r>
    <r>
      <rPr>
        <b/>
        <sz val="8"/>
        <color indexed="8"/>
        <rFont val="宋体"/>
        <charset val="134"/>
      </rPr>
      <t>人数</t>
    </r>
  </si>
  <si>
    <r>
      <rPr>
        <b/>
        <sz val="8"/>
        <color indexed="8"/>
        <rFont val="宋体"/>
        <charset val="134"/>
      </rPr>
      <t>自治区承担</t>
    </r>
  </si>
  <si>
    <r>
      <rPr>
        <b/>
        <sz val="8"/>
        <color indexed="8"/>
        <rFont val="宋体"/>
        <charset val="134"/>
      </rPr>
      <t>市级</t>
    </r>
    <r>
      <rPr>
        <b/>
        <sz val="8"/>
        <color indexed="8"/>
        <rFont val="Times New Roman"/>
        <charset val="134"/>
      </rPr>
      <t xml:space="preserve">
</t>
    </r>
    <r>
      <rPr>
        <b/>
        <sz val="8"/>
        <color indexed="8"/>
        <rFont val="宋体"/>
        <charset val="134"/>
      </rPr>
      <t>承担</t>
    </r>
  </si>
  <si>
    <r>
      <rPr>
        <b/>
        <sz val="8"/>
        <color indexed="8"/>
        <rFont val="宋体"/>
        <charset val="134"/>
      </rPr>
      <t>区县</t>
    </r>
    <r>
      <rPr>
        <b/>
        <sz val="8"/>
        <color indexed="8"/>
        <rFont val="Times New Roman"/>
        <charset val="134"/>
      </rPr>
      <t xml:space="preserve">
</t>
    </r>
    <r>
      <rPr>
        <b/>
        <sz val="8"/>
        <color indexed="8"/>
        <rFont val="宋体"/>
        <charset val="134"/>
      </rPr>
      <t>承担</t>
    </r>
  </si>
  <si>
    <r>
      <rPr>
        <b/>
        <sz val="8"/>
        <rFont val="宋体"/>
        <charset val="134"/>
      </rPr>
      <t>小计</t>
    </r>
  </si>
  <si>
    <r>
      <rPr>
        <sz val="8"/>
        <rFont val="宋体"/>
        <charset val="134"/>
      </rPr>
      <t>温馨老年公寓</t>
    </r>
  </si>
  <si>
    <r>
      <rPr>
        <sz val="8"/>
        <rFont val="宋体"/>
        <charset val="134"/>
      </rPr>
      <t>新市区</t>
    </r>
  </si>
  <si>
    <r>
      <rPr>
        <sz val="8"/>
        <rFont val="宋体"/>
        <charset val="134"/>
      </rPr>
      <t>惠星老年养护院</t>
    </r>
  </si>
  <si>
    <r>
      <rPr>
        <sz val="8"/>
        <rFont val="宋体"/>
        <charset val="134"/>
      </rPr>
      <t>荣和新城老年康乐苑</t>
    </r>
  </si>
  <si>
    <r>
      <rPr>
        <sz val="8"/>
        <rFont val="宋体"/>
        <charset val="134"/>
      </rPr>
      <t>怡心苑老年公寓</t>
    </r>
  </si>
  <si>
    <r>
      <rPr>
        <sz val="8"/>
        <rFont val="宋体"/>
        <charset val="134"/>
      </rPr>
      <t>欢喜老年公寓</t>
    </r>
  </si>
  <si>
    <r>
      <rPr>
        <sz val="8"/>
        <rFont val="宋体"/>
        <charset val="134"/>
      </rPr>
      <t>祥云老年公寓</t>
    </r>
  </si>
  <si>
    <r>
      <rPr>
        <sz val="8"/>
        <rFont val="宋体"/>
        <charset val="134"/>
      </rPr>
      <t>福瑞康养护理院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</si>
</sst>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;[Red]0.00"/>
  </numFmts>
  <fonts count="4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b/>
      <sz val="22"/>
      <name val="Times New Roman"/>
      <charset val="134"/>
    </font>
    <font>
      <b/>
      <sz val="22"/>
      <color indexed="8"/>
      <name val="Times New Roman"/>
      <charset val="134"/>
    </font>
    <font>
      <b/>
      <sz val="10"/>
      <name val="Times New Roman"/>
      <charset val="134"/>
    </font>
    <font>
      <b/>
      <sz val="10"/>
      <color indexed="8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Times New Roman"/>
      <charset val="134"/>
    </font>
    <font>
      <sz val="9"/>
      <color indexed="8"/>
      <name val="Times New Roman"/>
      <charset val="134"/>
    </font>
    <font>
      <b/>
      <sz val="8"/>
      <color indexed="8"/>
      <name val="Times New Roman"/>
      <charset val="134"/>
    </font>
    <font>
      <sz val="8"/>
      <color indexed="8"/>
      <name val="Times New Roman"/>
      <charset val="134"/>
    </font>
    <font>
      <b/>
      <sz val="8"/>
      <name val="Times New Roman"/>
      <charset val="134"/>
    </font>
    <font>
      <sz val="8"/>
      <name val="Times New Roman"/>
      <charset val="134"/>
    </font>
    <font>
      <b/>
      <sz val="8"/>
      <color rgb="FF000000"/>
      <name val="Times New Roman"/>
      <charset val="134"/>
    </font>
    <font>
      <b/>
      <sz val="8"/>
      <color rgb="FF000000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sz val="8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/>
    </xf>
    <xf numFmtId="177" fontId="6" fillId="0" borderId="0" xfId="0" applyNumberFormat="1" applyFont="1" applyFill="1" applyAlignment="1" applyProtection="1">
      <alignment horizontal="center" vertical="center"/>
    </xf>
    <xf numFmtId="177" fontId="5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176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9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 wrapText="1"/>
    </xf>
    <xf numFmtId="178" fontId="16" fillId="0" borderId="1" xfId="0" applyNumberFormat="1" applyFont="1" applyFill="1" applyBorder="1" applyAlignment="1" applyProtection="1">
      <alignment horizontal="center" vertical="center" wrapText="1"/>
    </xf>
    <xf numFmtId="178" fontId="17" fillId="0" borderId="1" xfId="0" applyNumberFormat="1" applyFont="1" applyFill="1" applyBorder="1" applyAlignment="1" applyProtection="1">
      <alignment horizontal="center" vertical="center"/>
    </xf>
    <xf numFmtId="176" fontId="17" fillId="0" borderId="1" xfId="0" applyNumberFormat="1" applyFont="1" applyFill="1" applyBorder="1" applyAlignment="1" applyProtection="1">
      <alignment horizontal="center" vertical="center"/>
    </xf>
    <xf numFmtId="178" fontId="17" fillId="0" borderId="1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center" vertical="center"/>
    </xf>
    <xf numFmtId="178" fontId="16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178" fontId="15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178" fontId="2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15"/>
  <sheetViews>
    <sheetView tabSelected="1" workbookViewId="0">
      <pane ySplit="6" topLeftCell="A7" activePane="bottomLeft" state="frozen"/>
      <selection/>
      <selection pane="bottomLeft" activeCell="B17" sqref="B17"/>
    </sheetView>
  </sheetViews>
  <sheetFormatPr defaultColWidth="9" defaultRowHeight="15.75"/>
  <cols>
    <col min="1" max="1" width="2.875" style="4" customWidth="1"/>
    <col min="2" max="2" width="13.25" style="5" customWidth="1"/>
    <col min="3" max="3" width="8.25" style="5" customWidth="1"/>
    <col min="4" max="4" width="4" style="6" customWidth="1"/>
    <col min="5" max="5" width="4.25" style="6" customWidth="1"/>
    <col min="6" max="6" width="4.25" style="7" customWidth="1"/>
    <col min="7" max="7" width="5.125" style="6" customWidth="1"/>
    <col min="8" max="8" width="6.45833333333333" style="6" customWidth="1"/>
    <col min="9" max="9" width="4" style="6" customWidth="1"/>
    <col min="10" max="11" width="3.25" style="6" customWidth="1"/>
    <col min="12" max="12" width="6.76666666666667" style="6" customWidth="1"/>
    <col min="13" max="18" width="2.625" style="6" customWidth="1"/>
    <col min="19" max="19" width="5.625" style="6" customWidth="1"/>
    <col min="20" max="20" width="6.5" style="7" customWidth="1"/>
    <col min="21" max="21" width="8.36666666666667" style="7" customWidth="1"/>
    <col min="22" max="22" width="3.625" style="7" customWidth="1"/>
    <col min="23" max="23" width="8.10833333333333" style="7" customWidth="1"/>
    <col min="24" max="24" width="12.25" style="8" customWidth="1"/>
    <col min="25" max="25" width="7.875" style="9" customWidth="1"/>
    <col min="26" max="26" width="8.75" style="9" customWidth="1"/>
    <col min="27" max="27" width="8.25" style="9" customWidth="1"/>
    <col min="28" max="28" width="13.625" style="6" customWidth="1"/>
    <col min="29" max="246" width="9" style="6"/>
    <col min="247" max="16384" width="9" style="1"/>
  </cols>
  <sheetData>
    <row r="1" s="1" customFormat="1" ht="21" customHeight="1" spans="1:246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</row>
    <row r="2" s="1" customFormat="1" ht="15" customHeight="1" spans="1:246">
      <c r="A2" s="12" t="s">
        <v>1</v>
      </c>
      <c r="B2" s="13"/>
      <c r="C2" s="13"/>
      <c r="D2" s="13"/>
      <c r="E2" s="13"/>
      <c r="F2" s="1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4"/>
      <c r="U2" s="14"/>
      <c r="V2" s="14"/>
      <c r="W2" s="14"/>
      <c r="X2" s="14"/>
      <c r="Y2" s="14"/>
      <c r="Z2" s="14"/>
      <c r="AA2" s="14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</row>
    <row r="3" s="1" customFormat="1" ht="8" customHeight="1" spans="1:246">
      <c r="A3" s="16" t="s">
        <v>2</v>
      </c>
      <c r="B3" s="17" t="s">
        <v>3</v>
      </c>
      <c r="C3" s="18" t="s">
        <v>4</v>
      </c>
      <c r="D3" s="17" t="s">
        <v>5</v>
      </c>
      <c r="E3" s="17" t="s">
        <v>6</v>
      </c>
      <c r="F3" s="19" t="s">
        <v>7</v>
      </c>
      <c r="G3" s="17" t="s">
        <v>8</v>
      </c>
      <c r="H3" s="20"/>
      <c r="I3" s="17" t="s">
        <v>9</v>
      </c>
      <c r="J3" s="17"/>
      <c r="K3" s="17"/>
      <c r="L3" s="17"/>
      <c r="M3" s="17" t="s">
        <v>10</v>
      </c>
      <c r="N3" s="20"/>
      <c r="O3" s="20"/>
      <c r="P3" s="17" t="s">
        <v>11</v>
      </c>
      <c r="Q3" s="20"/>
      <c r="R3" s="20"/>
      <c r="S3" s="20"/>
      <c r="T3" s="19" t="s">
        <v>12</v>
      </c>
      <c r="U3" s="34"/>
      <c r="V3" s="19" t="s">
        <v>13</v>
      </c>
      <c r="W3" s="34"/>
      <c r="X3" s="35" t="s">
        <v>14</v>
      </c>
      <c r="Y3" s="44" t="s">
        <v>15</v>
      </c>
      <c r="Z3" s="44"/>
      <c r="AA3" s="44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</row>
    <row r="4" s="1" customFormat="1" ht="7" customHeight="1" spans="1:246">
      <c r="A4" s="16"/>
      <c r="B4" s="21"/>
      <c r="C4" s="22"/>
      <c r="D4" s="17"/>
      <c r="E4" s="17"/>
      <c r="F4" s="19"/>
      <c r="G4" s="20"/>
      <c r="H4" s="20"/>
      <c r="I4" s="17"/>
      <c r="J4" s="17"/>
      <c r="K4" s="17"/>
      <c r="L4" s="17"/>
      <c r="M4" s="20"/>
      <c r="N4" s="20"/>
      <c r="O4" s="20"/>
      <c r="P4" s="20"/>
      <c r="Q4" s="20"/>
      <c r="R4" s="20"/>
      <c r="S4" s="20"/>
      <c r="T4" s="34"/>
      <c r="U4" s="34"/>
      <c r="V4" s="34"/>
      <c r="W4" s="34"/>
      <c r="X4" s="35"/>
      <c r="Y4" s="44"/>
      <c r="Z4" s="44"/>
      <c r="AA4" s="44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</row>
    <row r="5" s="1" customFormat="1" spans="1:246">
      <c r="A5" s="16"/>
      <c r="B5" s="21"/>
      <c r="C5" s="22"/>
      <c r="D5" s="17"/>
      <c r="E5" s="17"/>
      <c r="F5" s="19"/>
      <c r="G5" s="23" t="s">
        <v>16</v>
      </c>
      <c r="H5" s="23" t="s">
        <v>17</v>
      </c>
      <c r="I5" s="31" t="s">
        <v>18</v>
      </c>
      <c r="J5" s="32" t="s">
        <v>19</v>
      </c>
      <c r="K5" s="31" t="s">
        <v>20</v>
      </c>
      <c r="L5" s="31" t="s">
        <v>21</v>
      </c>
      <c r="M5" s="23" t="s">
        <v>22</v>
      </c>
      <c r="N5" s="23" t="s">
        <v>23</v>
      </c>
      <c r="O5" s="33" t="s">
        <v>24</v>
      </c>
      <c r="P5" s="23" t="s">
        <v>25</v>
      </c>
      <c r="Q5" s="36" t="s">
        <v>26</v>
      </c>
      <c r="R5" s="23" t="s">
        <v>27</v>
      </c>
      <c r="S5" s="23" t="s">
        <v>17</v>
      </c>
      <c r="T5" s="37" t="s">
        <v>28</v>
      </c>
      <c r="U5" s="37" t="s">
        <v>29</v>
      </c>
      <c r="V5" s="37" t="s">
        <v>30</v>
      </c>
      <c r="W5" s="37" t="s">
        <v>29</v>
      </c>
      <c r="X5" s="35"/>
      <c r="Y5" s="44"/>
      <c r="Z5" s="44"/>
      <c r="AA5" s="44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</row>
    <row r="6" s="1" customFormat="1" ht="63" customHeight="1" spans="1:246">
      <c r="A6" s="16"/>
      <c r="B6" s="21"/>
      <c r="C6" s="24"/>
      <c r="D6" s="17"/>
      <c r="E6" s="17"/>
      <c r="F6" s="19"/>
      <c r="G6" s="25"/>
      <c r="H6" s="25"/>
      <c r="I6" s="32"/>
      <c r="J6" s="32"/>
      <c r="K6" s="32"/>
      <c r="L6" s="32"/>
      <c r="M6" s="25"/>
      <c r="N6" s="23"/>
      <c r="O6" s="23"/>
      <c r="P6" s="25"/>
      <c r="Q6" s="23"/>
      <c r="R6" s="25"/>
      <c r="S6" s="23"/>
      <c r="T6" s="37"/>
      <c r="U6" s="37"/>
      <c r="V6" s="38"/>
      <c r="W6" s="37"/>
      <c r="X6" s="35"/>
      <c r="Y6" s="45" t="s">
        <v>31</v>
      </c>
      <c r="Z6" s="45" t="s">
        <v>32</v>
      </c>
      <c r="AA6" s="45" t="s">
        <v>33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</row>
    <row r="7" s="2" customFormat="1" ht="12" spans="1:246">
      <c r="A7" s="26" t="s">
        <v>34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39"/>
      <c r="X7" s="40" t="e">
        <f>SUM(#REF!)</f>
        <v>#REF!</v>
      </c>
      <c r="Y7" s="46" t="e">
        <f>SUM(#REF!)</f>
        <v>#REF!</v>
      </c>
      <c r="Z7" s="47" t="e">
        <f>SUM(#REF!)</f>
        <v>#REF!</v>
      </c>
      <c r="AA7" s="47" t="e">
        <f>SUM(#REF!)</f>
        <v>#REF!</v>
      </c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</row>
    <row r="8" s="3" customFormat="1" ht="12" spans="1:246">
      <c r="A8" s="28">
        <v>10</v>
      </c>
      <c r="B8" s="28" t="s">
        <v>35</v>
      </c>
      <c r="C8" s="28" t="s">
        <v>36</v>
      </c>
      <c r="D8" s="29">
        <v>210</v>
      </c>
      <c r="E8" s="29">
        <v>126</v>
      </c>
      <c r="F8" s="30">
        <f t="shared" ref="F8:F14" si="0">E8/D8</f>
        <v>0.6</v>
      </c>
      <c r="G8" s="29">
        <v>1341</v>
      </c>
      <c r="H8" s="29">
        <f t="shared" ref="H8:H14" si="1">G8*120</f>
        <v>160920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12</v>
      </c>
      <c r="R8" s="29">
        <v>12</v>
      </c>
      <c r="S8" s="29">
        <f>P8*300+Q8*400+R8*600</f>
        <v>12000</v>
      </c>
      <c r="T8" s="41">
        <v>4187.39</v>
      </c>
      <c r="U8" s="41">
        <v>45400</v>
      </c>
      <c r="V8" s="42">
        <v>18</v>
      </c>
      <c r="W8" s="41">
        <v>308136.858</v>
      </c>
      <c r="X8" s="43">
        <f t="shared" ref="X8:X14" si="2">H8+L8+O8+S8+U8+W8</f>
        <v>526456.858</v>
      </c>
      <c r="Y8" s="49">
        <v>71300</v>
      </c>
      <c r="Z8" s="41">
        <f t="shared" ref="Z8:Z14" si="3">(X8-Y8)*0.4</f>
        <v>182062.7432</v>
      </c>
      <c r="AA8" s="41">
        <f t="shared" ref="AA8:AA14" si="4">(X8-Y8)*0.6</f>
        <v>273094.1148</v>
      </c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</row>
    <row r="9" s="3" customFormat="1" ht="12" spans="1:246">
      <c r="A9" s="29">
        <v>11</v>
      </c>
      <c r="B9" s="28" t="s">
        <v>37</v>
      </c>
      <c r="C9" s="28" t="s">
        <v>36</v>
      </c>
      <c r="D9" s="29">
        <v>170</v>
      </c>
      <c r="E9" s="29">
        <v>59</v>
      </c>
      <c r="F9" s="30">
        <f t="shared" si="0"/>
        <v>0.347058823529412</v>
      </c>
      <c r="G9" s="29">
        <v>515</v>
      </c>
      <c r="H9" s="29">
        <f t="shared" si="1"/>
        <v>61800</v>
      </c>
      <c r="I9" s="29">
        <v>170</v>
      </c>
      <c r="J9" s="29">
        <v>2</v>
      </c>
      <c r="K9" s="30">
        <v>0.2</v>
      </c>
      <c r="L9" s="29">
        <f t="shared" ref="L9:L13" si="5">I9*5000/5</f>
        <v>170000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41">
        <v>4058.97</v>
      </c>
      <c r="U9" s="41">
        <f>T9*22*0.5</f>
        <v>44648.67</v>
      </c>
      <c r="V9" s="42">
        <v>2</v>
      </c>
      <c r="W9" s="41">
        <v>16051.42</v>
      </c>
      <c r="X9" s="43">
        <f t="shared" si="2"/>
        <v>292500.09</v>
      </c>
      <c r="Y9" s="49">
        <v>195750</v>
      </c>
      <c r="Z9" s="41">
        <f t="shared" si="3"/>
        <v>38700.036</v>
      </c>
      <c r="AA9" s="41">
        <f t="shared" si="4"/>
        <v>58050.054</v>
      </c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</row>
    <row r="10" s="3" customFormat="1" ht="12" spans="1:246">
      <c r="A10" s="28">
        <v>12</v>
      </c>
      <c r="B10" s="28" t="s">
        <v>38</v>
      </c>
      <c r="C10" s="28" t="s">
        <v>36</v>
      </c>
      <c r="D10" s="29">
        <v>140</v>
      </c>
      <c r="E10" s="29">
        <v>90</v>
      </c>
      <c r="F10" s="30">
        <f t="shared" si="0"/>
        <v>0.642857142857143</v>
      </c>
      <c r="G10" s="29">
        <v>875</v>
      </c>
      <c r="H10" s="29">
        <f t="shared" si="1"/>
        <v>105000</v>
      </c>
      <c r="I10" s="29">
        <v>0</v>
      </c>
      <c r="J10" s="29">
        <v>0</v>
      </c>
      <c r="K10" s="29">
        <v>0</v>
      </c>
      <c r="L10" s="29">
        <f t="shared" si="5"/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41">
        <v>3058.4</v>
      </c>
      <c r="U10" s="41">
        <f>T10*22*0.5</f>
        <v>33642.4</v>
      </c>
      <c r="V10" s="42">
        <v>20</v>
      </c>
      <c r="W10" s="41">
        <v>227984.51</v>
      </c>
      <c r="X10" s="43">
        <f t="shared" si="2"/>
        <v>366626.91</v>
      </c>
      <c r="Y10" s="49">
        <v>43750</v>
      </c>
      <c r="Z10" s="41">
        <f t="shared" si="3"/>
        <v>129150.764</v>
      </c>
      <c r="AA10" s="41">
        <f t="shared" si="4"/>
        <v>193726.146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</row>
    <row r="11" s="3" customFormat="1" ht="12" spans="1:246">
      <c r="A11" s="29">
        <v>13</v>
      </c>
      <c r="B11" s="28" t="s">
        <v>39</v>
      </c>
      <c r="C11" s="28" t="s">
        <v>36</v>
      </c>
      <c r="D11" s="29">
        <v>46</v>
      </c>
      <c r="E11" s="29">
        <v>34</v>
      </c>
      <c r="F11" s="30">
        <f t="shared" si="0"/>
        <v>0.739130434782609</v>
      </c>
      <c r="G11" s="29">
        <v>405</v>
      </c>
      <c r="H11" s="29">
        <f t="shared" si="1"/>
        <v>48600</v>
      </c>
      <c r="I11" s="29">
        <v>46</v>
      </c>
      <c r="J11" s="29">
        <v>5</v>
      </c>
      <c r="K11" s="30">
        <v>0.2</v>
      </c>
      <c r="L11" s="29">
        <f>I11*3000/5</f>
        <v>27600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41">
        <v>760</v>
      </c>
      <c r="U11" s="41">
        <v>8045.48</v>
      </c>
      <c r="V11" s="42">
        <v>1</v>
      </c>
      <c r="W11" s="41">
        <v>13567.66</v>
      </c>
      <c r="X11" s="43">
        <f t="shared" si="2"/>
        <v>97813.14</v>
      </c>
      <c r="Y11" s="49">
        <v>20250</v>
      </c>
      <c r="Z11" s="41">
        <f t="shared" si="3"/>
        <v>31025.256</v>
      </c>
      <c r="AA11" s="41">
        <f t="shared" si="4"/>
        <v>46537.884</v>
      </c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</row>
    <row r="12" s="3" customFormat="1" ht="12" spans="1:246">
      <c r="A12" s="28">
        <v>14</v>
      </c>
      <c r="B12" s="28" t="s">
        <v>40</v>
      </c>
      <c r="C12" s="28" t="s">
        <v>36</v>
      </c>
      <c r="D12" s="29">
        <v>100</v>
      </c>
      <c r="E12" s="29">
        <v>38</v>
      </c>
      <c r="F12" s="30">
        <f t="shared" si="0"/>
        <v>0.38</v>
      </c>
      <c r="G12" s="29">
        <v>334</v>
      </c>
      <c r="H12" s="29">
        <f t="shared" si="1"/>
        <v>40080</v>
      </c>
      <c r="I12" s="29">
        <v>0</v>
      </c>
      <c r="J12" s="29">
        <v>0</v>
      </c>
      <c r="K12" s="29">
        <v>0</v>
      </c>
      <c r="L12" s="29">
        <f t="shared" si="5"/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41">
        <v>2000</v>
      </c>
      <c r="U12" s="41">
        <v>33153.32</v>
      </c>
      <c r="V12" s="42">
        <v>4</v>
      </c>
      <c r="W12" s="41">
        <v>66488.12</v>
      </c>
      <c r="X12" s="43">
        <f t="shared" si="2"/>
        <v>139721.44</v>
      </c>
      <c r="Y12" s="49">
        <v>16700</v>
      </c>
      <c r="Z12" s="41">
        <f t="shared" si="3"/>
        <v>49208.576</v>
      </c>
      <c r="AA12" s="41">
        <f t="shared" si="4"/>
        <v>73812.864</v>
      </c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</row>
    <row r="13" s="3" customFormat="1" ht="12" spans="1:246">
      <c r="A13" s="29">
        <v>15</v>
      </c>
      <c r="B13" s="28" t="s">
        <v>41</v>
      </c>
      <c r="C13" s="28" t="s">
        <v>36</v>
      </c>
      <c r="D13" s="29">
        <v>36</v>
      </c>
      <c r="E13" s="29">
        <v>26</v>
      </c>
      <c r="F13" s="30">
        <f t="shared" si="0"/>
        <v>0.722222222222222</v>
      </c>
      <c r="G13" s="29">
        <v>310</v>
      </c>
      <c r="H13" s="29">
        <f t="shared" si="1"/>
        <v>37200</v>
      </c>
      <c r="I13" s="29">
        <v>0</v>
      </c>
      <c r="J13" s="29">
        <v>0</v>
      </c>
      <c r="K13" s="29">
        <v>0</v>
      </c>
      <c r="L13" s="29">
        <f t="shared" si="5"/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41">
        <v>0</v>
      </c>
      <c r="U13" s="41">
        <f>T13*22*0.5</f>
        <v>0</v>
      </c>
      <c r="V13" s="42">
        <v>3</v>
      </c>
      <c r="W13" s="41">
        <v>21249.06</v>
      </c>
      <c r="X13" s="43">
        <f t="shared" si="2"/>
        <v>58449.06</v>
      </c>
      <c r="Y13" s="49">
        <v>15500</v>
      </c>
      <c r="Z13" s="41">
        <f t="shared" si="3"/>
        <v>17179.624</v>
      </c>
      <c r="AA13" s="41">
        <f t="shared" si="4"/>
        <v>25769.436</v>
      </c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</row>
    <row r="14" s="3" customFormat="1" ht="12" spans="1:246">
      <c r="A14" s="28">
        <v>16</v>
      </c>
      <c r="B14" s="28" t="s">
        <v>42</v>
      </c>
      <c r="C14" s="28" t="s">
        <v>36</v>
      </c>
      <c r="D14" s="29">
        <v>60</v>
      </c>
      <c r="E14" s="29">
        <v>8</v>
      </c>
      <c r="F14" s="30">
        <f t="shared" si="0"/>
        <v>0.133333333333333</v>
      </c>
      <c r="G14" s="29">
        <v>33</v>
      </c>
      <c r="H14" s="29">
        <f t="shared" si="1"/>
        <v>3960</v>
      </c>
      <c r="I14" s="29">
        <v>60</v>
      </c>
      <c r="J14" s="29">
        <v>3</v>
      </c>
      <c r="K14" s="30">
        <v>0.2</v>
      </c>
      <c r="L14" s="29">
        <f>I14*3000/5</f>
        <v>36000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41">
        <v>1188.5</v>
      </c>
      <c r="U14" s="41">
        <f>T14*22*0.5/2</f>
        <v>6536.75</v>
      </c>
      <c r="V14" s="42">
        <v>0</v>
      </c>
      <c r="W14" s="41">
        <v>0</v>
      </c>
      <c r="X14" s="43">
        <f t="shared" si="2"/>
        <v>46496.75</v>
      </c>
      <c r="Y14" s="51">
        <v>0</v>
      </c>
      <c r="Z14" s="41">
        <f t="shared" si="3"/>
        <v>18598.7</v>
      </c>
      <c r="AA14" s="41">
        <f t="shared" si="4"/>
        <v>27898.05</v>
      </c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</row>
    <row r="15" s="2" customFormat="1" ht="12" spans="1:246">
      <c r="A15" s="26" t="s">
        <v>34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39"/>
      <c r="X15" s="40">
        <f>SUM(X8:X14)</f>
        <v>1528064.248</v>
      </c>
      <c r="Y15" s="40">
        <f>SUM(Y8:Y14)</f>
        <v>363250</v>
      </c>
      <c r="Z15" s="40">
        <f>SUM(Z8:Z14)</f>
        <v>465925.6992</v>
      </c>
      <c r="AA15" s="40">
        <f>SUM(AA8:AA14)</f>
        <v>698888.5488</v>
      </c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</row>
  </sheetData>
  <autoFilter xmlns:etc="http://www.wps.cn/officeDocument/2017/etCustomData" ref="A6:IM15" etc:filterBottomFollowUsedRange="0">
    <extLst/>
  </autoFilter>
  <mergeCells count="35">
    <mergeCell ref="A1:AA1"/>
    <mergeCell ref="A2:E2"/>
    <mergeCell ref="A7:W7"/>
    <mergeCell ref="A15:W15"/>
    <mergeCell ref="A3:A6"/>
    <mergeCell ref="B3:B6"/>
    <mergeCell ref="C3:C6"/>
    <mergeCell ref="D3:D6"/>
    <mergeCell ref="E3:E6"/>
    <mergeCell ref="F3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3:X6"/>
    <mergeCell ref="G3:H4"/>
    <mergeCell ref="I3:L4"/>
    <mergeCell ref="M3:O4"/>
    <mergeCell ref="P3:S4"/>
    <mergeCell ref="T3:U4"/>
    <mergeCell ref="V3:W4"/>
    <mergeCell ref="Y3:AA5"/>
  </mergeCells>
  <pageMargins left="0.118055555555556" right="0.0388888888888889" top="0.511805555555556" bottom="0.0388888888888889" header="0.5" footer="0.5"/>
  <pageSetup paperSize="9" orientation="landscape"/>
  <headerFooter/>
  <ignoredErrors>
    <ignoredError sqref="L11 L14 X7 Z7:AA7 X15 Z15:AA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峰</cp:lastModifiedBy>
  <dcterms:created xsi:type="dcterms:W3CDTF">2019-08-18T09:14:00Z</dcterms:created>
  <dcterms:modified xsi:type="dcterms:W3CDTF">2025-06-12T09:42:01Z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BDFC8E6C29774DB389ACFA3C8233B879_13</vt:lpwstr>
  </property>
</Properties>
</file>