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汇总" sheetId="1" r:id="rId1"/>
  </sheets>
  <definedNames>
    <definedName name="_xlnm._FilterDatabase" localSheetId="0" hidden="1">汇总!$A$1:$Q$27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<sst xmlns="http://schemas.openxmlformats.org/spreadsheetml/2006/main" count="43" uniqueCount="41">
  <si>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乌鲁木齐市高新区（新市区）2024年11月高龄老人津贴发放汇总表</t>
  </si>
  <si>
    <t xml:space="preserve">           填表单位（盖章）：　　高新区（新市区）民政局　　　　　　　　　                                                                           填表时间：2024年11月8日</t>
  </si>
  <si>
    <t>序号</t>
  </si>
  <si>
    <t>乡（镇）、片区</t>
  </si>
  <si>
    <t>80-89岁人次</t>
  </si>
  <si>
    <t>金额</t>
  </si>
  <si>
    <t>90-99岁人次</t>
  </si>
  <si>
    <t>100岁以上人次</t>
  </si>
  <si>
    <t>89进90补差人次</t>
  </si>
  <si>
    <t>89进90补差金额</t>
  </si>
  <si>
    <t>99进100补差人次</t>
  </si>
  <si>
    <t>99进100补差金额</t>
  </si>
  <si>
    <t>总合计人次</t>
  </si>
  <si>
    <t>总合计金额（元）</t>
  </si>
  <si>
    <t>其中</t>
  </si>
  <si>
    <t>自治区承担</t>
  </si>
  <si>
    <t>市级承担</t>
  </si>
  <si>
    <t>区县承担</t>
  </si>
  <si>
    <t xml:space="preserve">石油新村街道办事处 </t>
  </si>
  <si>
    <t xml:space="preserve">南纬路街道办事处 </t>
  </si>
  <si>
    <t>安宁渠镇</t>
  </si>
  <si>
    <t xml:space="preserve">天津路街道办事处 </t>
  </si>
  <si>
    <t xml:space="preserve">北京路街道办事处 </t>
  </si>
  <si>
    <t>地窝堡乡</t>
  </si>
  <si>
    <t xml:space="preserve">二工街道办事处 </t>
  </si>
  <si>
    <t xml:space="preserve">高新街街道办事处 </t>
  </si>
  <si>
    <t xml:space="preserve">百园路街道办事处 </t>
  </si>
  <si>
    <t>六十户乡</t>
  </si>
  <si>
    <t>二工乡</t>
  </si>
  <si>
    <t xml:space="preserve">杭州路街道办事处 </t>
  </si>
  <si>
    <t xml:space="preserve">喀什东路街道办事处 </t>
  </si>
  <si>
    <t>青格达湖乡</t>
  </si>
  <si>
    <t xml:space="preserve">三工街道办事处 </t>
  </si>
  <si>
    <t xml:space="preserve">迎宾路街道办事处 </t>
  </si>
  <si>
    <t xml:space="preserve">友谊路街道办事处 </t>
  </si>
  <si>
    <t xml:space="preserve">长春中路街道办事处 </t>
  </si>
  <si>
    <t xml:space="preserve">正扬路街道办事处 </t>
  </si>
  <si>
    <t xml:space="preserve">鲤鱼山街道办事处 </t>
  </si>
  <si>
    <t xml:space="preserve">银川路街道办事处 </t>
  </si>
  <si>
    <t>合计</t>
  </si>
  <si>
    <t>合计：壹佰伍拾壹万玐仟零玐拾伍元整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</si>
</sst>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仿宋_GB2312"/>
      <charset val="134"/>
    </font>
    <font>
      <sz val="10"/>
      <name val="宋体"/>
      <charset val="134"/>
      <scheme val="minor"/>
    </font>
    <font>
      <sz val="12"/>
      <name val="方正仿宋_GBK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protection locked="0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protection locked="0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35" borderId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protection locked="0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protection locked="0"/>
    </xf>
    <xf numFmtId="0" fontId="29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29" fillId="35" borderId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29" fillId="35" borderId="0">
      <alignment vertical="top"/>
      <protection locked="0"/>
    </xf>
    <xf numFmtId="0" fontId="31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4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72" applyFont="1" applyFill="1" applyBorder="1" applyAlignment="1">
      <alignment horizontal="center" vertical="center" wrapText="1"/>
    </xf>
    <xf numFmtId="0" fontId="1" fillId="0" borderId="3" xfId="72" applyFont="1" applyFill="1" applyBorder="1" applyAlignment="1">
      <alignment horizontal="center" vertical="center" wrapText="1"/>
    </xf>
    <xf numFmtId="0" fontId="1" fillId="0" borderId="4" xfId="58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58" applyNumberFormat="1" applyFont="1" applyFill="1" applyBorder="1" applyAlignment="1">
      <alignment horizontal="center" vertical="center"/>
    </xf>
    <xf numFmtId="0" fontId="6" fillId="0" borderId="4" xfId="58" applyNumberFormat="1" applyFont="1" applyFill="1" applyBorder="1" applyAlignment="1">
      <alignment horizontal="center" vertical="center"/>
    </xf>
    <xf numFmtId="0" fontId="7" fillId="0" borderId="4" xfId="58" applyNumberFormat="1" applyFont="1" applyFill="1" applyBorder="1" applyAlignment="1">
      <alignment horizontal="center" vertical="center"/>
    </xf>
    <xf numFmtId="0" fontId="1" fillId="0" borderId="4" xfId="58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</xf>
    <xf numFmtId="0" fontId="1" fillId="0" borderId="6" xfId="58" applyNumberFormat="1" applyFont="1" applyFill="1" applyBorder="1" applyAlignment="1">
      <alignment horizontal="center" vertical="center"/>
    </xf>
    <xf numFmtId="0" fontId="3" fillId="0" borderId="7" xfId="73" applyFont="1" applyFill="1" applyBorder="1" applyAlignment="1" applyProtection="1">
      <alignment horizontal="center" vertical="center" wrapText="1"/>
    </xf>
    <xf numFmtId="0" fontId="3" fillId="0" borderId="6" xfId="73" applyFont="1" applyFill="1" applyBorder="1" applyAlignment="1" applyProtection="1">
      <alignment horizontal="center" vertical="center" wrapText="1"/>
    </xf>
    <xf numFmtId="0" fontId="3" fillId="0" borderId="4" xfId="58" applyNumberFormat="1" applyFont="1" applyFill="1" applyBorder="1" applyAlignment="1">
      <alignment horizontal="center" vertical="center"/>
    </xf>
    <xf numFmtId="0" fontId="9" fillId="0" borderId="4" xfId="58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7" xfId="72" applyFont="1" applyFill="1" applyBorder="1" applyAlignment="1">
      <alignment horizontal="center" vertical="center" wrapText="1"/>
    </xf>
    <xf numFmtId="0" fontId="1" fillId="0" borderId="8" xfId="72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72" applyFont="1" applyFill="1" applyBorder="1" applyAlignment="1">
      <alignment horizontal="center" vertical="center" wrapText="1"/>
    </xf>
    <xf numFmtId="49" fontId="1" fillId="0" borderId="4" xfId="58" applyNumberFormat="1" applyFont="1" applyFill="1" applyBorder="1" applyAlignment="1">
      <alignment horizontal="center" vertical="center"/>
    </xf>
    <xf numFmtId="176" fontId="1" fillId="0" borderId="4" xfId="58" applyNumberFormat="1" applyFont="1" applyFill="1" applyBorder="1" applyAlignment="1">
      <alignment horizontal="center" vertical="center"/>
    </xf>
    <xf numFmtId="0" fontId="1" fillId="0" borderId="6" xfId="72" applyFont="1" applyFill="1" applyBorder="1" applyAlignment="1">
      <alignment horizontal="center" vertical="center" wrapText="1"/>
    </xf>
  </cellXfs>
  <cellStyles count="14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4 2 15 2 3 2" xfId="49"/>
    <cellStyle name="常规 3 9 4" xfId="50"/>
    <cellStyle name="常规 44" xfId="51"/>
    <cellStyle name="40% - 强调文字颜色 5 18 2 5" xfId="52"/>
    <cellStyle name="20% - 强调文字颜色 4 2 14 2 2 4" xfId="53"/>
    <cellStyle name="20% - 强调文字颜色 4 17 2 5" xfId="54"/>
    <cellStyle name="60% - 强调文字颜色 4 18 2" xfId="55"/>
    <cellStyle name="常规 39" xfId="56"/>
    <cellStyle name="强调文字颜色 2 10 2 2" xfId="57"/>
    <cellStyle name="常规 31 26" xfId="58"/>
    <cellStyle name="常规_北京" xfId="59"/>
    <cellStyle name="常规 142" xfId="60"/>
    <cellStyle name="常规 12" xfId="61"/>
    <cellStyle name="常规 9" xfId="62"/>
    <cellStyle name="常规 31" xfId="63"/>
    <cellStyle name="常规 85 6" xfId="64"/>
    <cellStyle name="好 2 8 3" xfId="65"/>
    <cellStyle name="常规 26 4" xfId="66"/>
    <cellStyle name="常规 38" xfId="67"/>
    <cellStyle name="常规 49" xfId="68"/>
    <cellStyle name="常规 54" xfId="69"/>
    <cellStyle name="常规 56" xfId="70"/>
    <cellStyle name="常规 10" xfId="71"/>
    <cellStyle name="常规_Sheet1_18" xfId="72"/>
    <cellStyle name="常规_Sheet1" xfId="73"/>
    <cellStyle name="常规 7" xfId="74"/>
    <cellStyle name="常规 17" xfId="75"/>
    <cellStyle name="常规 22" xfId="76"/>
    <cellStyle name="常规 103" xfId="77"/>
    <cellStyle name="常规 33" xfId="78"/>
    <cellStyle name="常规 28" xfId="79"/>
    <cellStyle name="常规 34" xfId="80"/>
    <cellStyle name="常规 75" xfId="81"/>
    <cellStyle name="常规 52" xfId="82"/>
    <cellStyle name="常规 10 14" xfId="83"/>
    <cellStyle name="常规 20" xfId="84"/>
    <cellStyle name="常规 11" xfId="85"/>
    <cellStyle name="常规 93" xfId="86"/>
    <cellStyle name="常规 112" xfId="87"/>
    <cellStyle name="常规 99" xfId="88"/>
    <cellStyle name="常规 53" xfId="89"/>
    <cellStyle name="常规 48" xfId="90"/>
    <cellStyle name="常规 101" xfId="91"/>
    <cellStyle name="常规 3 3" xfId="92"/>
    <cellStyle name="常规_Sheet1 3" xfId="93"/>
    <cellStyle name="常规 69" xfId="94"/>
    <cellStyle name="常规 118" xfId="95"/>
    <cellStyle name="常规 3 2" xfId="96"/>
    <cellStyle name="常规 67" xfId="97"/>
    <cellStyle name="常规 122" xfId="98"/>
    <cellStyle name="常规 2" xfId="99"/>
    <cellStyle name="20% - 强调文字颜色 2 11 2 5 2 2" xfId="100"/>
    <cellStyle name="常规 79" xfId="101"/>
    <cellStyle name="常规 42" xfId="102"/>
    <cellStyle name="常规 3" xfId="103"/>
    <cellStyle name="常规 87" xfId="104"/>
    <cellStyle name="常规 136" xfId="105"/>
    <cellStyle name="常规 9 14" xfId="106"/>
    <cellStyle name="常规 60" xfId="107"/>
    <cellStyle name="常规 108" xfId="108"/>
    <cellStyle name="常规 91" xfId="109"/>
    <cellStyle name="常规 106" xfId="110"/>
    <cellStyle name="常规_三无" xfId="111"/>
    <cellStyle name="常规 5 7" xfId="112"/>
    <cellStyle name="常规 65" xfId="113"/>
    <cellStyle name="常规 40" xfId="114"/>
    <cellStyle name="常规 83" xfId="115"/>
    <cellStyle name="常规 126" xfId="116"/>
    <cellStyle name="常规 5 14" xfId="117"/>
    <cellStyle name="常规 77" xfId="118"/>
    <cellStyle name="常规 105" xfId="119"/>
    <cellStyle name="常规 110" xfId="120"/>
    <cellStyle name="常规 2 2" xfId="121"/>
    <cellStyle name="常规 8" xfId="122"/>
    <cellStyle name="常规 81" xfId="123"/>
    <cellStyle name="常规 124" xfId="124"/>
    <cellStyle name="20% - 强调文字颜色 1 10 2 3" xfId="125"/>
    <cellStyle name="常规 2 6" xfId="126"/>
    <cellStyle name="常规 10 2 10" xfId="127"/>
    <cellStyle name="常规_手工明细" xfId="128"/>
    <cellStyle name="标题 1 12 3" xfId="129"/>
    <cellStyle name="20% - 强调文字颜色 2 12 2 4 2" xfId="130"/>
    <cellStyle name="常规 25" xfId="131"/>
    <cellStyle name="20% - 强调文字颜色 2 2 6 2 3 3" xfId="132"/>
    <cellStyle name="常规_Sheet1 7" xfId="133"/>
    <cellStyle name="常规 10 2" xfId="134"/>
    <cellStyle name="常规 5" xfId="135"/>
    <cellStyle name="常规 4" xfId="136"/>
    <cellStyle name="常规_发放登记_6" xfId="137"/>
    <cellStyle name="常规 19" xfId="138"/>
    <cellStyle name="常规 10 2 10 3" xfId="139"/>
    <cellStyle name="常规_Sheet1 2" xfId="140"/>
    <cellStyle name="常规_登记表_3" xfId="141"/>
    <cellStyle name="常规_登记表_1" xfId="142"/>
    <cellStyle name="20% - 强调文字颜色 2 2 6 2 3" xfId="14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abSelected="1" view="pageBreakPreview" zoomScale="70" zoomScaleNormal="80" workbookViewId="0">
      <selection activeCell="G8" sqref="G8"/>
    </sheetView>
  </sheetViews>
  <sheetFormatPr defaultColWidth="8.89166666666667" defaultRowHeight="13.5"/>
  <cols>
    <col min="1" max="1" width="5.75" style="1" customWidth="1"/>
    <col min="2" max="2" width="20.075" style="1" customWidth="1"/>
    <col min="3" max="3" width="9.13333333333333" style="1" customWidth="1"/>
    <col min="4" max="4" width="11.3833333333333" style="1" customWidth="1"/>
    <col min="5" max="5" width="10.6333333333333" style="1" customWidth="1"/>
    <col min="6" max="6" width="9.63333333333333" style="1" customWidth="1"/>
    <col min="7" max="7" width="9" style="1" customWidth="1"/>
    <col min="8" max="8" width="8.13333333333333" style="1" customWidth="1"/>
    <col min="9" max="9" width="10.1333333333333" style="1" customWidth="1"/>
    <col min="10" max="10" width="10.25" style="1" customWidth="1"/>
    <col min="11" max="11" width="10.5" style="1" customWidth="1"/>
    <col min="12" max="12" width="10.3833333333333" style="1" customWidth="1"/>
    <col min="13" max="13" width="9.375" style="1" customWidth="1"/>
    <col min="14" max="14" width="14.25" style="1" customWidth="1"/>
    <col min="15" max="15" width="11.3833333333333" style="1" customWidth="1"/>
    <col min="16" max="16" width="12.6333333333333" style="1" customWidth="1"/>
    <col min="17" max="17" width="12.75" style="1" customWidth="1"/>
    <col min="18" max="16384" width="8.89166666666667" style="1"/>
  </cols>
  <sheetData>
    <row r="1" s="1" customFormat="1" ht="25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0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ht="19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5</v>
      </c>
      <c r="G3" s="8" t="s">
        <v>7</v>
      </c>
      <c r="H3" s="8" t="s">
        <v>5</v>
      </c>
      <c r="I3" s="8" t="s">
        <v>8</v>
      </c>
      <c r="J3" s="8" t="s">
        <v>9</v>
      </c>
      <c r="K3" s="22" t="s">
        <v>10</v>
      </c>
      <c r="L3" s="22" t="s">
        <v>11</v>
      </c>
      <c r="M3" s="8" t="s">
        <v>12</v>
      </c>
      <c r="N3" s="8" t="s">
        <v>13</v>
      </c>
      <c r="O3" s="23" t="s">
        <v>14</v>
      </c>
      <c r="P3" s="24"/>
      <c r="Q3" s="29"/>
    </row>
    <row r="4" s="1" customFormat="1" ht="23" customHeight="1" spans="1:17">
      <c r="A4" s="9"/>
      <c r="B4" s="9"/>
      <c r="C4" s="9"/>
      <c r="D4" s="9"/>
      <c r="E4" s="9"/>
      <c r="F4" s="9"/>
      <c r="G4" s="9"/>
      <c r="H4" s="9"/>
      <c r="I4" s="9"/>
      <c r="J4" s="9"/>
      <c r="K4" s="25"/>
      <c r="L4" s="25"/>
      <c r="M4" s="9"/>
      <c r="N4" s="9"/>
      <c r="O4" s="26" t="s">
        <v>15</v>
      </c>
      <c r="P4" s="26" t="s">
        <v>16</v>
      </c>
      <c r="Q4" s="26" t="s">
        <v>17</v>
      </c>
    </row>
    <row r="5" s="2" customFormat="1" ht="25" customHeight="1" spans="1:17">
      <c r="A5" s="10">
        <v>1</v>
      </c>
      <c r="B5" s="10" t="s">
        <v>18</v>
      </c>
      <c r="C5" s="10">
        <v>1665</v>
      </c>
      <c r="D5" s="10">
        <v>124875</v>
      </c>
      <c r="E5" s="10">
        <v>197</v>
      </c>
      <c r="F5" s="10">
        <v>28565</v>
      </c>
      <c r="G5" s="10">
        <v>2</v>
      </c>
      <c r="H5" s="10">
        <v>450</v>
      </c>
      <c r="I5" s="10">
        <v>0</v>
      </c>
      <c r="J5" s="10">
        <v>0</v>
      </c>
      <c r="K5" s="10">
        <v>0</v>
      </c>
      <c r="L5" s="10">
        <v>0</v>
      </c>
      <c r="M5" s="10">
        <v>1864</v>
      </c>
      <c r="N5" s="10">
        <v>153890</v>
      </c>
      <c r="O5" s="10">
        <f t="shared" ref="O5:O22" si="0">(C5*50+E5*120+G5*200)*0.2</f>
        <v>21458</v>
      </c>
      <c r="P5" s="10">
        <f t="shared" ref="P5:P25" si="1">(N5-O5)*0.5</f>
        <v>66216</v>
      </c>
      <c r="Q5" s="10">
        <f t="shared" ref="Q5:Q25" si="2">P5</f>
        <v>66216</v>
      </c>
    </row>
    <row r="6" s="2" customFormat="1" ht="25" customHeight="1" spans="1:17">
      <c r="A6" s="10">
        <v>2</v>
      </c>
      <c r="B6" s="10" t="s">
        <v>19</v>
      </c>
      <c r="C6" s="10">
        <v>2030</v>
      </c>
      <c r="D6" s="10">
        <v>152250</v>
      </c>
      <c r="E6" s="10">
        <v>368</v>
      </c>
      <c r="F6" s="10">
        <v>53360</v>
      </c>
      <c r="G6" s="10">
        <v>4</v>
      </c>
      <c r="H6" s="10">
        <v>900</v>
      </c>
      <c r="I6" s="10">
        <v>0</v>
      </c>
      <c r="J6" s="10">
        <v>0</v>
      </c>
      <c r="K6" s="10">
        <v>0</v>
      </c>
      <c r="L6" s="10">
        <v>0</v>
      </c>
      <c r="M6" s="10">
        <v>2402</v>
      </c>
      <c r="N6" s="27">
        <v>206510</v>
      </c>
      <c r="O6" s="10">
        <f t="shared" si="0"/>
        <v>29292</v>
      </c>
      <c r="P6" s="10">
        <f t="shared" si="1"/>
        <v>88609</v>
      </c>
      <c r="Q6" s="10">
        <f t="shared" si="2"/>
        <v>88609</v>
      </c>
    </row>
    <row r="7" s="2" customFormat="1" ht="25" customHeight="1" spans="1:17">
      <c r="A7" s="10">
        <v>3</v>
      </c>
      <c r="B7" s="10" t="s">
        <v>20</v>
      </c>
      <c r="C7" s="10">
        <v>394</v>
      </c>
      <c r="D7" s="10">
        <v>29550</v>
      </c>
      <c r="E7" s="10">
        <v>31</v>
      </c>
      <c r="F7" s="10">
        <v>4495</v>
      </c>
      <c r="G7" s="10">
        <v>1</v>
      </c>
      <c r="H7" s="10">
        <v>225</v>
      </c>
      <c r="I7" s="10">
        <v>0</v>
      </c>
      <c r="J7" s="10">
        <v>0</v>
      </c>
      <c r="K7" s="10">
        <v>0</v>
      </c>
      <c r="L7" s="10">
        <v>0</v>
      </c>
      <c r="M7" s="10">
        <v>426</v>
      </c>
      <c r="N7" s="10">
        <v>34270</v>
      </c>
      <c r="O7" s="10">
        <f t="shared" si="0"/>
        <v>4724</v>
      </c>
      <c r="P7" s="10">
        <f t="shared" si="1"/>
        <v>14773</v>
      </c>
      <c r="Q7" s="10">
        <f t="shared" si="2"/>
        <v>14773</v>
      </c>
    </row>
    <row r="8" s="2" customFormat="1" ht="25" customHeight="1" spans="1:17">
      <c r="A8" s="10">
        <v>4</v>
      </c>
      <c r="B8" s="10" t="s">
        <v>21</v>
      </c>
      <c r="C8" s="11">
        <v>232</v>
      </c>
      <c r="D8" s="10">
        <v>17400</v>
      </c>
      <c r="E8" s="10">
        <v>24</v>
      </c>
      <c r="F8" s="10">
        <v>3480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256</v>
      </c>
      <c r="N8" s="27">
        <v>20880</v>
      </c>
      <c r="O8" s="10">
        <f t="shared" si="0"/>
        <v>2896</v>
      </c>
      <c r="P8" s="10">
        <f t="shared" si="1"/>
        <v>8992</v>
      </c>
      <c r="Q8" s="10">
        <f t="shared" si="2"/>
        <v>8992</v>
      </c>
    </row>
    <row r="9" s="2" customFormat="1" ht="25" customHeight="1" spans="1:17">
      <c r="A9" s="10">
        <v>5</v>
      </c>
      <c r="B9" s="10" t="s">
        <v>22</v>
      </c>
      <c r="C9" s="11">
        <v>1185</v>
      </c>
      <c r="D9" s="11">
        <v>88875</v>
      </c>
      <c r="E9" s="11">
        <v>138</v>
      </c>
      <c r="F9" s="11">
        <v>20010</v>
      </c>
      <c r="G9" s="11">
        <v>1</v>
      </c>
      <c r="H9" s="11">
        <v>225</v>
      </c>
      <c r="I9" s="11">
        <v>0</v>
      </c>
      <c r="J9" s="11">
        <v>0</v>
      </c>
      <c r="K9" s="11">
        <v>0</v>
      </c>
      <c r="L9" s="11">
        <v>0</v>
      </c>
      <c r="M9" s="11">
        <v>1324</v>
      </c>
      <c r="N9" s="11">
        <v>109110</v>
      </c>
      <c r="O9" s="10">
        <f t="shared" si="0"/>
        <v>15202</v>
      </c>
      <c r="P9" s="10">
        <f t="shared" si="1"/>
        <v>46954</v>
      </c>
      <c r="Q9" s="10">
        <f t="shared" si="2"/>
        <v>46954</v>
      </c>
    </row>
    <row r="10" s="2" customFormat="1" ht="25" customHeight="1" spans="1:17">
      <c r="A10" s="10">
        <v>6</v>
      </c>
      <c r="B10" s="10" t="s">
        <v>23</v>
      </c>
      <c r="C10" s="11">
        <v>79</v>
      </c>
      <c r="D10" s="10">
        <v>5925</v>
      </c>
      <c r="E10" s="11">
        <v>8</v>
      </c>
      <c r="F10" s="10">
        <v>1160</v>
      </c>
      <c r="G10" s="10">
        <v>0</v>
      </c>
      <c r="H10" s="10">
        <v>0</v>
      </c>
      <c r="I10" s="11">
        <v>0</v>
      </c>
      <c r="J10" s="11">
        <v>0</v>
      </c>
      <c r="K10" s="10">
        <v>0</v>
      </c>
      <c r="L10" s="10">
        <v>0</v>
      </c>
      <c r="M10" s="10">
        <v>87</v>
      </c>
      <c r="N10" s="27">
        <v>7085</v>
      </c>
      <c r="O10" s="10">
        <f t="shared" si="0"/>
        <v>982</v>
      </c>
      <c r="P10" s="10">
        <f t="shared" si="1"/>
        <v>3051.5</v>
      </c>
      <c r="Q10" s="10">
        <f t="shared" si="2"/>
        <v>3051.5</v>
      </c>
    </row>
    <row r="11" s="2" customFormat="1" ht="25" customHeight="1" spans="1:17">
      <c r="A11" s="10">
        <v>7</v>
      </c>
      <c r="B11" s="10" t="s">
        <v>24</v>
      </c>
      <c r="C11" s="11">
        <v>1163</v>
      </c>
      <c r="D11" s="10">
        <v>87225</v>
      </c>
      <c r="E11" s="11">
        <v>148</v>
      </c>
      <c r="F11" s="10">
        <v>21460</v>
      </c>
      <c r="G11" s="10">
        <v>0</v>
      </c>
      <c r="H11" s="10">
        <v>0</v>
      </c>
      <c r="I11" s="11">
        <v>0</v>
      </c>
      <c r="J11" s="11">
        <v>0</v>
      </c>
      <c r="K11" s="10">
        <v>0</v>
      </c>
      <c r="L11" s="10">
        <v>0</v>
      </c>
      <c r="M11" s="10">
        <v>1311</v>
      </c>
      <c r="N11" s="28">
        <v>108685</v>
      </c>
      <c r="O11" s="10">
        <f t="shared" si="0"/>
        <v>15182</v>
      </c>
      <c r="P11" s="10">
        <f t="shared" si="1"/>
        <v>46751.5</v>
      </c>
      <c r="Q11" s="10">
        <f t="shared" si="2"/>
        <v>46751.5</v>
      </c>
    </row>
    <row r="12" s="3" customFormat="1" ht="25" customHeight="1" spans="1:17">
      <c r="A12" s="10">
        <v>8</v>
      </c>
      <c r="B12" s="10" t="s">
        <v>25</v>
      </c>
      <c r="C12" s="11">
        <v>360</v>
      </c>
      <c r="D12" s="10">
        <v>27000</v>
      </c>
      <c r="E12" s="11">
        <v>29</v>
      </c>
      <c r="F12" s="10">
        <v>4205</v>
      </c>
      <c r="G12" s="10">
        <v>0</v>
      </c>
      <c r="H12" s="10">
        <v>0</v>
      </c>
      <c r="I12" s="11">
        <v>0</v>
      </c>
      <c r="J12" s="11">
        <v>0</v>
      </c>
      <c r="K12" s="10">
        <v>0</v>
      </c>
      <c r="L12" s="10">
        <v>0</v>
      </c>
      <c r="M12" s="10">
        <v>389</v>
      </c>
      <c r="N12" s="27">
        <v>31205</v>
      </c>
      <c r="O12" s="10">
        <f t="shared" si="0"/>
        <v>4296</v>
      </c>
      <c r="P12" s="10">
        <f t="shared" si="1"/>
        <v>13454.5</v>
      </c>
      <c r="Q12" s="10">
        <f t="shared" si="2"/>
        <v>13454.5</v>
      </c>
    </row>
    <row r="13" s="2" customFormat="1" ht="25" customHeight="1" spans="1:17">
      <c r="A13" s="10">
        <v>9</v>
      </c>
      <c r="B13" s="10" t="s">
        <v>26</v>
      </c>
      <c r="C13" s="10">
        <v>228</v>
      </c>
      <c r="D13" s="10">
        <v>17100</v>
      </c>
      <c r="E13" s="12">
        <v>18</v>
      </c>
      <c r="F13" s="10">
        <v>2610</v>
      </c>
      <c r="G13" s="12">
        <v>1</v>
      </c>
      <c r="H13" s="10">
        <v>225</v>
      </c>
      <c r="I13" s="12">
        <v>0</v>
      </c>
      <c r="J13" s="12">
        <v>0</v>
      </c>
      <c r="K13" s="12">
        <v>0</v>
      </c>
      <c r="L13" s="12">
        <v>0</v>
      </c>
      <c r="M13" s="10">
        <v>247</v>
      </c>
      <c r="N13" s="27">
        <v>19935</v>
      </c>
      <c r="O13" s="10">
        <f t="shared" si="0"/>
        <v>2752</v>
      </c>
      <c r="P13" s="10">
        <f t="shared" si="1"/>
        <v>8591.5</v>
      </c>
      <c r="Q13" s="10">
        <f t="shared" si="2"/>
        <v>8591.5</v>
      </c>
    </row>
    <row r="14" s="2" customFormat="1" ht="25" customHeight="1" spans="1:17">
      <c r="A14" s="10">
        <v>10</v>
      </c>
      <c r="B14" s="10" t="s">
        <v>27</v>
      </c>
      <c r="C14" s="11">
        <v>206</v>
      </c>
      <c r="D14" s="10">
        <v>15450</v>
      </c>
      <c r="E14" s="11">
        <v>15</v>
      </c>
      <c r="F14" s="10">
        <v>2175</v>
      </c>
      <c r="G14" s="10">
        <v>0</v>
      </c>
      <c r="H14" s="10">
        <v>0</v>
      </c>
      <c r="I14" s="11">
        <v>0</v>
      </c>
      <c r="J14" s="11">
        <v>0</v>
      </c>
      <c r="K14" s="10">
        <v>0</v>
      </c>
      <c r="L14" s="10">
        <v>0</v>
      </c>
      <c r="M14" s="10">
        <v>221</v>
      </c>
      <c r="N14" s="28">
        <v>17625</v>
      </c>
      <c r="O14" s="10">
        <f t="shared" si="0"/>
        <v>2420</v>
      </c>
      <c r="P14" s="10">
        <f t="shared" si="1"/>
        <v>7602.5</v>
      </c>
      <c r="Q14" s="10">
        <f t="shared" si="2"/>
        <v>7602.5</v>
      </c>
    </row>
    <row r="15" s="2" customFormat="1" ht="25" customHeight="1" spans="1:17">
      <c r="A15" s="10">
        <v>11</v>
      </c>
      <c r="B15" s="10" t="s">
        <v>28</v>
      </c>
      <c r="C15" s="11">
        <v>240</v>
      </c>
      <c r="D15" s="10">
        <v>18000</v>
      </c>
      <c r="E15" s="11">
        <v>17</v>
      </c>
      <c r="F15" s="10">
        <v>2465</v>
      </c>
      <c r="G15" s="10">
        <v>1</v>
      </c>
      <c r="H15" s="10">
        <v>225</v>
      </c>
      <c r="I15" s="11">
        <v>0</v>
      </c>
      <c r="J15" s="11">
        <v>0</v>
      </c>
      <c r="K15" s="10">
        <v>0</v>
      </c>
      <c r="L15" s="10">
        <v>0</v>
      </c>
      <c r="M15" s="10">
        <v>258</v>
      </c>
      <c r="N15" s="28">
        <v>20690</v>
      </c>
      <c r="O15" s="10">
        <f t="shared" si="0"/>
        <v>2848</v>
      </c>
      <c r="P15" s="10">
        <f t="shared" si="1"/>
        <v>8921</v>
      </c>
      <c r="Q15" s="10">
        <f t="shared" si="2"/>
        <v>8921</v>
      </c>
    </row>
    <row r="16" s="2" customFormat="1" ht="25" customHeight="1" spans="1:17">
      <c r="A16" s="10">
        <v>12</v>
      </c>
      <c r="B16" s="10" t="s">
        <v>29</v>
      </c>
      <c r="C16" s="11">
        <v>1533</v>
      </c>
      <c r="D16" s="10">
        <v>114975</v>
      </c>
      <c r="E16" s="11">
        <v>161</v>
      </c>
      <c r="F16" s="10">
        <v>23345</v>
      </c>
      <c r="G16" s="10">
        <v>5</v>
      </c>
      <c r="H16" s="10">
        <v>1125</v>
      </c>
      <c r="I16" s="11">
        <v>0</v>
      </c>
      <c r="J16" s="11">
        <v>0</v>
      </c>
      <c r="K16" s="10">
        <v>0</v>
      </c>
      <c r="L16" s="10">
        <v>0</v>
      </c>
      <c r="M16" s="10">
        <v>1699</v>
      </c>
      <c r="N16" s="28">
        <v>139445</v>
      </c>
      <c r="O16" s="10">
        <f t="shared" si="0"/>
        <v>19394</v>
      </c>
      <c r="P16" s="10">
        <f t="shared" si="1"/>
        <v>60025.5</v>
      </c>
      <c r="Q16" s="10">
        <f t="shared" si="2"/>
        <v>60025.5</v>
      </c>
    </row>
    <row r="17" s="2" customFormat="1" ht="25" customHeight="1" spans="1:17">
      <c r="A17" s="10">
        <v>13</v>
      </c>
      <c r="B17" s="10" t="s">
        <v>30</v>
      </c>
      <c r="C17" s="13">
        <v>1172</v>
      </c>
      <c r="D17" s="13">
        <v>87900</v>
      </c>
      <c r="E17" s="13">
        <v>133</v>
      </c>
      <c r="F17" s="13">
        <v>19285</v>
      </c>
      <c r="G17" s="13">
        <v>1</v>
      </c>
      <c r="H17" s="13">
        <v>225</v>
      </c>
      <c r="I17" s="13">
        <v>0</v>
      </c>
      <c r="J17" s="13">
        <v>0</v>
      </c>
      <c r="K17" s="13">
        <v>0</v>
      </c>
      <c r="L17" s="13">
        <v>0</v>
      </c>
      <c r="M17" s="13">
        <v>1306</v>
      </c>
      <c r="N17" s="13">
        <v>107410</v>
      </c>
      <c r="O17" s="10">
        <f t="shared" si="0"/>
        <v>14952</v>
      </c>
      <c r="P17" s="10">
        <f t="shared" si="1"/>
        <v>46229</v>
      </c>
      <c r="Q17" s="10">
        <f t="shared" si="2"/>
        <v>46229</v>
      </c>
    </row>
    <row r="18" s="2" customFormat="1" ht="25" customHeight="1" spans="1:17">
      <c r="A18" s="10">
        <v>14</v>
      </c>
      <c r="B18" s="10" t="s">
        <v>31</v>
      </c>
      <c r="C18" s="11">
        <v>176</v>
      </c>
      <c r="D18" s="10">
        <v>13200</v>
      </c>
      <c r="E18" s="11">
        <v>13</v>
      </c>
      <c r="F18" s="10">
        <v>1885</v>
      </c>
      <c r="G18" s="10">
        <v>0</v>
      </c>
      <c r="H18" s="10">
        <v>0</v>
      </c>
      <c r="I18" s="11">
        <v>0</v>
      </c>
      <c r="J18" s="11">
        <v>0</v>
      </c>
      <c r="K18" s="10">
        <v>0</v>
      </c>
      <c r="L18" s="10">
        <v>0</v>
      </c>
      <c r="M18" s="10">
        <v>189</v>
      </c>
      <c r="N18" s="27">
        <v>15085</v>
      </c>
      <c r="O18" s="10">
        <f t="shared" si="0"/>
        <v>2072</v>
      </c>
      <c r="P18" s="10">
        <f t="shared" si="1"/>
        <v>6506.5</v>
      </c>
      <c r="Q18" s="10">
        <f t="shared" si="2"/>
        <v>6506.5</v>
      </c>
    </row>
    <row r="19" s="2" customFormat="1" ht="25" customHeight="1" spans="1:17">
      <c r="A19" s="10">
        <v>15</v>
      </c>
      <c r="B19" s="10" t="s">
        <v>32</v>
      </c>
      <c r="C19" s="14">
        <v>1300</v>
      </c>
      <c r="D19" s="14">
        <v>97500</v>
      </c>
      <c r="E19" s="14">
        <v>115</v>
      </c>
      <c r="F19" s="14">
        <v>16675</v>
      </c>
      <c r="G19" s="14">
        <v>4</v>
      </c>
      <c r="H19" s="14">
        <v>900</v>
      </c>
      <c r="I19" s="14">
        <v>0</v>
      </c>
      <c r="J19" s="14">
        <v>0</v>
      </c>
      <c r="K19" s="14">
        <v>0</v>
      </c>
      <c r="L19" s="14">
        <v>0</v>
      </c>
      <c r="M19" s="14">
        <v>1419</v>
      </c>
      <c r="N19" s="14">
        <v>115075</v>
      </c>
      <c r="O19" s="10">
        <f t="shared" si="0"/>
        <v>15920</v>
      </c>
      <c r="P19" s="10">
        <f t="shared" si="1"/>
        <v>49577.5</v>
      </c>
      <c r="Q19" s="10">
        <f t="shared" si="2"/>
        <v>49577.5</v>
      </c>
    </row>
    <row r="20" s="4" customFormat="1" ht="25" customHeight="1" spans="1:17">
      <c r="A20" s="10">
        <v>16</v>
      </c>
      <c r="B20" s="10" t="s">
        <v>33</v>
      </c>
      <c r="C20" s="15">
        <v>1751</v>
      </c>
      <c r="D20" s="15">
        <v>131325</v>
      </c>
      <c r="E20" s="15">
        <v>169</v>
      </c>
      <c r="F20" s="15">
        <v>24505</v>
      </c>
      <c r="G20" s="15">
        <v>2</v>
      </c>
      <c r="H20" s="15">
        <v>450</v>
      </c>
      <c r="I20" s="15">
        <v>0</v>
      </c>
      <c r="J20" s="15">
        <v>0</v>
      </c>
      <c r="K20" s="15">
        <v>0</v>
      </c>
      <c r="L20" s="15">
        <v>0</v>
      </c>
      <c r="M20" s="15">
        <v>1922</v>
      </c>
      <c r="N20" s="15">
        <v>156280</v>
      </c>
      <c r="O20" s="10">
        <f t="shared" si="0"/>
        <v>21646</v>
      </c>
      <c r="P20" s="10">
        <f t="shared" si="1"/>
        <v>67317</v>
      </c>
      <c r="Q20" s="10">
        <f t="shared" si="2"/>
        <v>67317</v>
      </c>
    </row>
    <row r="21" s="2" customFormat="1" ht="25" customHeight="1" spans="1:17">
      <c r="A21" s="10">
        <v>17</v>
      </c>
      <c r="B21" s="10" t="s">
        <v>34</v>
      </c>
      <c r="C21" s="11">
        <v>331</v>
      </c>
      <c r="D21" s="10">
        <v>24825</v>
      </c>
      <c r="E21" s="11">
        <v>43</v>
      </c>
      <c r="F21" s="10">
        <v>6235</v>
      </c>
      <c r="G21" s="10">
        <v>1</v>
      </c>
      <c r="H21" s="10">
        <v>225</v>
      </c>
      <c r="I21" s="10">
        <v>0</v>
      </c>
      <c r="J21" s="10">
        <v>0</v>
      </c>
      <c r="K21" s="10">
        <v>0</v>
      </c>
      <c r="L21" s="10">
        <v>0</v>
      </c>
      <c r="M21" s="10">
        <v>375</v>
      </c>
      <c r="N21" s="27">
        <v>31285</v>
      </c>
      <c r="O21" s="10">
        <f t="shared" si="0"/>
        <v>4382</v>
      </c>
      <c r="P21" s="10">
        <f t="shared" si="1"/>
        <v>13451.5</v>
      </c>
      <c r="Q21" s="10">
        <f t="shared" si="2"/>
        <v>13451.5</v>
      </c>
    </row>
    <row r="22" s="2" customFormat="1" ht="25" customHeight="1" spans="1:17">
      <c r="A22" s="10">
        <v>18</v>
      </c>
      <c r="B22" s="10" t="s">
        <v>35</v>
      </c>
      <c r="C22" s="16">
        <v>345</v>
      </c>
      <c r="D22" s="16">
        <v>25875</v>
      </c>
      <c r="E22" s="16">
        <v>36</v>
      </c>
      <c r="F22" s="16">
        <v>5220</v>
      </c>
      <c r="G22" s="16">
        <v>1</v>
      </c>
      <c r="H22" s="16">
        <v>225</v>
      </c>
      <c r="I22" s="16">
        <v>0</v>
      </c>
      <c r="J22" s="16">
        <v>0</v>
      </c>
      <c r="K22" s="16">
        <v>0</v>
      </c>
      <c r="L22" s="16">
        <v>0</v>
      </c>
      <c r="M22" s="16">
        <v>382</v>
      </c>
      <c r="N22" s="16">
        <v>31320</v>
      </c>
      <c r="O22" s="10">
        <f t="shared" si="0"/>
        <v>4354</v>
      </c>
      <c r="P22" s="10">
        <f t="shared" si="1"/>
        <v>13483</v>
      </c>
      <c r="Q22" s="10">
        <f t="shared" si="2"/>
        <v>13483</v>
      </c>
    </row>
    <row r="23" s="2" customFormat="1" ht="25" customHeight="1" spans="1:17">
      <c r="A23" s="10">
        <v>19</v>
      </c>
      <c r="B23" s="10" t="s">
        <v>36</v>
      </c>
      <c r="C23" s="11">
        <v>12</v>
      </c>
      <c r="D23" s="10">
        <v>900</v>
      </c>
      <c r="E23" s="11">
        <v>1</v>
      </c>
      <c r="F23" s="10">
        <v>145</v>
      </c>
      <c r="G23" s="10">
        <v>0</v>
      </c>
      <c r="H23" s="10">
        <v>0</v>
      </c>
      <c r="I23" s="11">
        <v>0</v>
      </c>
      <c r="J23" s="11">
        <v>0</v>
      </c>
      <c r="K23" s="10">
        <v>0</v>
      </c>
      <c r="L23" s="10">
        <v>0</v>
      </c>
      <c r="M23" s="27">
        <v>13</v>
      </c>
      <c r="N23" s="10">
        <v>1045</v>
      </c>
      <c r="O23" s="10">
        <v>140</v>
      </c>
      <c r="P23" s="10">
        <f t="shared" si="1"/>
        <v>452.5</v>
      </c>
      <c r="Q23" s="10">
        <f t="shared" si="2"/>
        <v>452.5</v>
      </c>
    </row>
    <row r="24" s="2" customFormat="1" ht="25" customHeight="1" spans="1:17">
      <c r="A24" s="10">
        <v>20</v>
      </c>
      <c r="B24" s="10" t="s">
        <v>37</v>
      </c>
      <c r="C24" s="13">
        <v>698</v>
      </c>
      <c r="D24" s="13">
        <v>52350</v>
      </c>
      <c r="E24" s="13">
        <v>106</v>
      </c>
      <c r="F24" s="13">
        <v>15370</v>
      </c>
      <c r="G24" s="13">
        <v>2</v>
      </c>
      <c r="H24" s="13">
        <v>450</v>
      </c>
      <c r="I24" s="13">
        <v>0</v>
      </c>
      <c r="J24" s="13">
        <v>0</v>
      </c>
      <c r="K24" s="13">
        <v>0</v>
      </c>
      <c r="L24" s="13">
        <v>0</v>
      </c>
      <c r="M24" s="13">
        <v>806</v>
      </c>
      <c r="N24" s="13">
        <v>68170</v>
      </c>
      <c r="O24" s="10">
        <f>(C24*50+E24*120+G24*200)*0.2</f>
        <v>9604</v>
      </c>
      <c r="P24" s="10">
        <f t="shared" si="1"/>
        <v>29283</v>
      </c>
      <c r="Q24" s="10">
        <f t="shared" si="2"/>
        <v>29283</v>
      </c>
    </row>
    <row r="25" s="2" customFormat="1" ht="25" customHeight="1" spans="1:17">
      <c r="A25" s="10">
        <v>21</v>
      </c>
      <c r="B25" s="17" t="s">
        <v>38</v>
      </c>
      <c r="C25" s="11">
        <v>1384</v>
      </c>
      <c r="D25" s="10">
        <v>103800</v>
      </c>
      <c r="E25" s="11">
        <v>133</v>
      </c>
      <c r="F25" s="10">
        <v>19285</v>
      </c>
      <c r="G25" s="10">
        <v>0</v>
      </c>
      <c r="H25" s="10">
        <v>0</v>
      </c>
      <c r="I25" s="11">
        <v>0</v>
      </c>
      <c r="J25" s="11">
        <v>0</v>
      </c>
      <c r="K25" s="10">
        <v>0</v>
      </c>
      <c r="L25" s="10">
        <v>0</v>
      </c>
      <c r="M25" s="10">
        <v>1517</v>
      </c>
      <c r="N25" s="27">
        <v>123085</v>
      </c>
      <c r="O25" s="10">
        <f>(C25*50+E25*120+G25*200)*0.2</f>
        <v>17032</v>
      </c>
      <c r="P25" s="10">
        <f t="shared" si="1"/>
        <v>53026.5</v>
      </c>
      <c r="Q25" s="10">
        <f t="shared" si="2"/>
        <v>53026.5</v>
      </c>
    </row>
    <row r="26" s="5" customFormat="1" ht="25" customHeight="1" spans="1:17">
      <c r="A26" s="18" t="s">
        <v>39</v>
      </c>
      <c r="B26" s="19"/>
      <c r="C26" s="20">
        <f t="shared" ref="C26:J26" si="3">C5+C6+C7+C8+C9+C10+C11+C12+C13+C14+C15+C16+C17+C18+C19+C20+C21+C22+C23+C24+C25</f>
        <v>16484</v>
      </c>
      <c r="D26" s="20">
        <f t="shared" si="3"/>
        <v>1236300</v>
      </c>
      <c r="E26" s="20">
        <f t="shared" si="3"/>
        <v>1903</v>
      </c>
      <c r="F26" s="20">
        <f t="shared" si="3"/>
        <v>275935</v>
      </c>
      <c r="G26" s="20">
        <f t="shared" si="3"/>
        <v>26</v>
      </c>
      <c r="H26" s="20">
        <f t="shared" si="3"/>
        <v>5850</v>
      </c>
      <c r="I26" s="20">
        <f t="shared" si="3"/>
        <v>0</v>
      </c>
      <c r="J26" s="20">
        <f t="shared" si="3"/>
        <v>0</v>
      </c>
      <c r="K26" s="20">
        <f>K5+K6+K7+K8+K9+K10+K11+K12+K13+K14+K15+K16+K17+K18+K19+K20+K21</f>
        <v>0</v>
      </c>
      <c r="L26" s="20">
        <f t="shared" ref="L26:N26" si="4">L5+L6+L7+L8+L9+L10+L11+L12+L13+L14+L15+L16+L17+L18+L19+L20+L21+L22+L23+L24+L25</f>
        <v>0</v>
      </c>
      <c r="M26" s="20">
        <f t="shared" si="4"/>
        <v>18413</v>
      </c>
      <c r="N26" s="20">
        <f t="shared" si="4"/>
        <v>1518085</v>
      </c>
      <c r="O26" s="20">
        <f t="shared" ref="O26:Q26" si="5">SUM(O5:O25)</f>
        <v>211548</v>
      </c>
      <c r="P26" s="20">
        <f t="shared" si="5"/>
        <v>653268.5</v>
      </c>
      <c r="Q26" s="20">
        <f t="shared" si="5"/>
        <v>653268.5</v>
      </c>
    </row>
    <row r="27" s="1" customFormat="1" ht="20" customHeight="1" spans="1:17">
      <c r="A27" s="21" t="s">
        <v>40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</sheetData>
  <mergeCells count="19">
    <mergeCell ref="A1:Q1"/>
    <mergeCell ref="A2:Q2"/>
    <mergeCell ref="O3:Q3"/>
    <mergeCell ref="A26:B26"/>
    <mergeCell ref="A27:Q2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rintOptions horizontalCentered="1"/>
  <pageMargins left="0.751388888888889" right="0.751388888888889" top="1" bottom="1" header="0.5" footer="0.5"/>
  <pageSetup paperSize="9" scale="66" orientation="landscape" horizontalDpi="600"/>
  <headerFooter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峰</cp:lastModifiedBy>
  <dcterms:created xsi:type="dcterms:W3CDTF">2024-11-07T10:05:00Z</dcterms:created>
  <dcterms:modified xsi:type="dcterms:W3CDTF">2024-11-21T11:24:00Z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CE4341E3463549FBB335728AE93C5E07_12</vt:lpwstr>
  </property>
</Properties>
</file>